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ใหม่" sheetId="1" r:id="rId1"/>
    <sheet name="พนักงานจ้าง" sheetId="2" r:id="rId2"/>
  </sheets>
  <definedNames/>
  <calcPr fullCalcOnLoad="1"/>
</workbook>
</file>

<file path=xl/sharedStrings.xml><?xml version="1.0" encoding="utf-8"?>
<sst xmlns="http://schemas.openxmlformats.org/spreadsheetml/2006/main" count="163" uniqueCount="30">
  <si>
    <t>ที่</t>
  </si>
  <si>
    <t>ชื่อสายงาน</t>
  </si>
  <si>
    <t>จำนวน</t>
  </si>
  <si>
    <t>ทั้งหมด</t>
  </si>
  <si>
    <t>รวม</t>
  </si>
  <si>
    <t>พนักงานจ้างตามภารกิจ</t>
  </si>
  <si>
    <t>ผู้ช่วยเจ้าหน้าที่ธุรการ</t>
  </si>
  <si>
    <t>พนักงานขับรถยนต์</t>
  </si>
  <si>
    <t>พนักงานจ้างทั่วไป</t>
  </si>
  <si>
    <t>นักการภารโรง</t>
  </si>
  <si>
    <t>ผู้ช่วยเจ้าหน้าที่จัดเก็บรายได้</t>
  </si>
  <si>
    <t>ผู้ช่วยเจ้าหน้าที่การเงินและบัญชี</t>
  </si>
  <si>
    <t>ครูผู้ดูแลเด็กเล็ก และเด็กอนุบาล</t>
  </si>
  <si>
    <t>คนงานทั่วไป(สน.ปลัด)</t>
  </si>
  <si>
    <t>คนงานทั่วไป(กองสาธารณสุขฯ)</t>
  </si>
  <si>
    <t>คนงานประจำรถขยะ</t>
  </si>
  <si>
    <t>พนักงานงานผลิตน้ำประปา</t>
  </si>
  <si>
    <t>-</t>
  </si>
  <si>
    <t>+1</t>
  </si>
  <si>
    <t>ภาระค่าใช้จ่ายที่เพิ่มขึ้น (2)</t>
  </si>
  <si>
    <t>ภาระค่าใช้จ่ายรวม (3)</t>
  </si>
  <si>
    <t>9.  ภาระค่าใช้จ่ายเกี่ยวกับเงินเดือนและค่าตอบแทนอื่น</t>
  </si>
  <si>
    <t>การวิเคราะห์การกำหนดอัตรากำลังเพิ่มของพนักงานเทศบาลตำบลแหลมทอง</t>
  </si>
  <si>
    <t>อำเภอหนองบุญมาก  จังหวัดนครราชสีมา</t>
  </si>
  <si>
    <t>พนักงานที่ต้องการเพิ่ม</t>
  </si>
  <si>
    <t>หมายเหตุ</t>
  </si>
  <si>
    <t>จำนวนที่มีอยู่</t>
  </si>
  <si>
    <t>กำลังคนที่ต้องการเพิ่ม</t>
  </si>
  <si>
    <t>จำนวนคน</t>
  </si>
  <si>
    <t>จำนวนเงิน(1)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</si>
</sst>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0.0"/>
    <numFmt numFmtId="190" formatCode="_-* #,##0.0_-;\-* #,##0.0_-;_-* &quot;-&quot;?_-;_-@_-"/>
  </numFmts>
  <fonts count="45">
    <font>
      <sz val="10"/>
      <name val="Arial"/>
      <family val="0"/>
    </font>
    <font>
      <sz val="8"/>
      <name val="Arial"/>
      <family val="2"/>
    </font>
    <font>
      <b/>
      <sz val="15"/>
      <name val="AngsanaUPC"/>
      <family val="1"/>
    </font>
    <font>
      <sz val="15"/>
      <name val="AngsanaUPC"/>
      <family val="1"/>
    </font>
    <font>
      <u val="single"/>
      <sz val="15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u val="single"/>
      <sz val="16"/>
      <name val="AngsanaUPC"/>
      <family val="1"/>
    </font>
    <font>
      <sz val="14"/>
      <name val="AngsanaUPC"/>
      <family val="1"/>
    </font>
    <font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187" fontId="3" fillId="33" borderId="0" xfId="36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87" fontId="2" fillId="33" borderId="0" xfId="36" applyNumberFormat="1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36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187" fontId="3" fillId="0" borderId="11" xfId="36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187" fontId="3" fillId="0" borderId="15" xfId="36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7" fontId="3" fillId="0" borderId="13" xfId="36" applyNumberFormat="1" applyFont="1" applyBorder="1" applyAlignment="1">
      <alignment horizontal="center"/>
    </xf>
    <xf numFmtId="187" fontId="3" fillId="0" borderId="0" xfId="36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187" fontId="3" fillId="0" borderId="12" xfId="36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187" fontId="2" fillId="0" borderId="12" xfId="0" applyNumberFormat="1" applyFont="1" applyBorder="1" applyAlignment="1">
      <alignment horizontal="center"/>
    </xf>
    <xf numFmtId="187" fontId="2" fillId="0" borderId="12" xfId="36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87" fontId="3" fillId="0" borderId="0" xfId="36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187" fontId="6" fillId="0" borderId="15" xfId="36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7" fontId="6" fillId="0" borderId="13" xfId="36" applyNumberFormat="1" applyFont="1" applyBorder="1" applyAlignment="1">
      <alignment horizontal="center"/>
    </xf>
    <xf numFmtId="187" fontId="6" fillId="0" borderId="13" xfId="0" applyNumberFormat="1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7" fontId="6" fillId="0" borderId="0" xfId="36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12" xfId="36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7" fontId="3" fillId="0" borderId="16" xfId="36" applyNumberFormat="1" applyFont="1" applyBorder="1" applyAlignment="1">
      <alignment horizontal="center"/>
    </xf>
    <xf numFmtId="187" fontId="3" fillId="0" borderId="17" xfId="36" applyNumberFormat="1" applyFont="1" applyBorder="1" applyAlignment="1">
      <alignment horizontal="center"/>
    </xf>
    <xf numFmtId="187" fontId="3" fillId="0" borderId="18" xfId="36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590550</xdr:colOff>
      <xdr:row>24</xdr:row>
      <xdr:rowOff>85725</xdr:rowOff>
    </xdr:from>
    <xdr:to>
      <xdr:col>16</xdr:col>
      <xdr:colOff>590550</xdr:colOff>
      <xdr:row>25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29700" y="6457950"/>
          <a:ext cx="676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466725</xdr:colOff>
      <xdr:row>23</xdr:row>
      <xdr:rowOff>152400</xdr:rowOff>
    </xdr:from>
    <xdr:to>
      <xdr:col>15</xdr:col>
      <xdr:colOff>352425</xdr:colOff>
      <xdr:row>24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10625" y="6267450"/>
          <a:ext cx="504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C13">
      <selection activeCell="Q27" sqref="Q27"/>
    </sheetView>
  </sheetViews>
  <sheetFormatPr defaultColWidth="9.140625" defaultRowHeight="12.75"/>
  <cols>
    <col min="1" max="1" width="4.00390625" style="36" customWidth="1"/>
    <col min="2" max="2" width="27.57421875" style="36" customWidth="1"/>
    <col min="3" max="3" width="6.8515625" style="36" customWidth="1"/>
    <col min="4" max="4" width="6.140625" style="36" customWidth="1"/>
    <col min="5" max="5" width="11.7109375" style="36" customWidth="1"/>
    <col min="6" max="9" width="5.28125" style="36" customWidth="1"/>
    <col min="10" max="10" width="8.57421875" style="36" customWidth="1"/>
    <col min="11" max="13" width="7.57421875" style="36" customWidth="1"/>
    <col min="14" max="14" width="9.140625" style="36" customWidth="1"/>
    <col min="15" max="15" width="8.7109375" style="36" customWidth="1"/>
    <col min="16" max="16" width="10.140625" style="36" customWidth="1"/>
    <col min="17" max="17" width="10.28125" style="36" customWidth="1"/>
    <col min="18" max="16384" width="9.140625" style="36" customWidth="1"/>
  </cols>
  <sheetData>
    <row r="1" spans="4:15" s="7" customFormat="1" ht="16.5" customHeight="1">
      <c r="D1" s="34"/>
      <c r="H1" s="35"/>
      <c r="I1" s="35"/>
      <c r="J1" s="35"/>
      <c r="K1" s="35"/>
      <c r="L1" s="35"/>
      <c r="M1" s="35"/>
      <c r="N1" s="35"/>
      <c r="O1" s="35"/>
    </row>
    <row r="2" spans="1:15" s="3" customFormat="1" ht="21.75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2"/>
      <c r="N2" s="2"/>
      <c r="O2" s="2"/>
    </row>
    <row r="3" spans="1:15" s="3" customFormat="1" ht="6.75" customHeight="1">
      <c r="A3" s="1"/>
      <c r="B3" s="1"/>
      <c r="C3" s="1"/>
      <c r="D3" s="4"/>
      <c r="E3" s="1"/>
      <c r="F3" s="1"/>
      <c r="G3" s="1"/>
      <c r="H3" s="5"/>
      <c r="I3" s="5"/>
      <c r="J3" s="5"/>
      <c r="K3" s="5"/>
      <c r="L3" s="5"/>
      <c r="M3" s="2"/>
      <c r="N3" s="2"/>
      <c r="O3" s="2"/>
    </row>
    <row r="4" spans="1:16" s="3" customFormat="1" ht="22.5" customHeight="1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s="3" customFormat="1" ht="22.5" customHeight="1">
      <c r="A5" s="67" t="s">
        <v>23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ht="3.75" customHeight="1"/>
    <row r="7" spans="1:17" ht="23.25">
      <c r="A7" s="71" t="s">
        <v>0</v>
      </c>
      <c r="B7" s="71" t="s">
        <v>1</v>
      </c>
      <c r="C7" s="60" t="s">
        <v>2</v>
      </c>
      <c r="D7" s="63" t="s">
        <v>26</v>
      </c>
      <c r="E7" s="65"/>
      <c r="F7" s="63" t="s">
        <v>27</v>
      </c>
      <c r="G7" s="64"/>
      <c r="H7" s="64"/>
      <c r="I7" s="65"/>
      <c r="J7" s="63" t="s">
        <v>19</v>
      </c>
      <c r="K7" s="64"/>
      <c r="L7" s="64"/>
      <c r="M7" s="65"/>
      <c r="N7" s="63" t="s">
        <v>20</v>
      </c>
      <c r="O7" s="64"/>
      <c r="P7" s="64"/>
      <c r="Q7" s="65"/>
    </row>
    <row r="8" spans="1:17" s="41" customFormat="1" ht="23.25">
      <c r="A8" s="72"/>
      <c r="B8" s="72"/>
      <c r="C8" s="61" t="s">
        <v>3</v>
      </c>
      <c r="D8" s="62" t="s">
        <v>28</v>
      </c>
      <c r="E8" s="40" t="s">
        <v>29</v>
      </c>
      <c r="F8" s="40">
        <v>2552</v>
      </c>
      <c r="G8" s="40">
        <v>2553</v>
      </c>
      <c r="H8" s="40">
        <v>2554</v>
      </c>
      <c r="I8" s="40">
        <v>2555</v>
      </c>
      <c r="J8" s="40">
        <v>2552</v>
      </c>
      <c r="K8" s="40">
        <v>2553</v>
      </c>
      <c r="L8" s="40">
        <v>2554</v>
      </c>
      <c r="M8" s="40">
        <v>2555</v>
      </c>
      <c r="N8" s="40">
        <v>2552</v>
      </c>
      <c r="O8" s="40">
        <v>2553</v>
      </c>
      <c r="P8" s="40">
        <v>2554</v>
      </c>
      <c r="Q8" s="40">
        <v>2555</v>
      </c>
    </row>
    <row r="9" spans="1:17" ht="23.25">
      <c r="A9" s="68" t="s">
        <v>5</v>
      </c>
      <c r="B9" s="69"/>
      <c r="C9" s="42"/>
      <c r="D9" s="4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23.25">
      <c r="A10" s="38">
        <v>1</v>
      </c>
      <c r="B10" s="44" t="s">
        <v>6</v>
      </c>
      <c r="C10" s="37">
        <v>1</v>
      </c>
      <c r="D10" s="37">
        <v>1</v>
      </c>
      <c r="E10" s="45">
        <f>6710*12</f>
        <v>80520</v>
      </c>
      <c r="F10" s="46" t="s">
        <v>17</v>
      </c>
      <c r="G10" s="47" t="s">
        <v>17</v>
      </c>
      <c r="H10" s="42" t="s">
        <v>17</v>
      </c>
      <c r="I10" s="42" t="s">
        <v>17</v>
      </c>
      <c r="J10" s="46">
        <v>3240</v>
      </c>
      <c r="K10" s="46">
        <v>3480</v>
      </c>
      <c r="L10" s="48">
        <v>3600</v>
      </c>
      <c r="M10" s="48">
        <v>3480</v>
      </c>
      <c r="N10" s="49">
        <f aca="true" t="shared" si="0" ref="N10:N15">+E10+J10</f>
        <v>83760</v>
      </c>
      <c r="O10" s="50">
        <f>+N10+K10</f>
        <v>87240</v>
      </c>
      <c r="P10" s="51">
        <f>+O10+L10</f>
        <v>90840</v>
      </c>
      <c r="Q10" s="51">
        <f>+P10+M10</f>
        <v>94320</v>
      </c>
    </row>
    <row r="11" spans="1:17" ht="23.25">
      <c r="A11" s="47">
        <v>2</v>
      </c>
      <c r="B11" s="52" t="s">
        <v>7</v>
      </c>
      <c r="C11" s="42">
        <v>1</v>
      </c>
      <c r="D11" s="42">
        <v>1</v>
      </c>
      <c r="E11" s="51">
        <f>5970*12</f>
        <v>71640</v>
      </c>
      <c r="F11" s="46" t="s">
        <v>17</v>
      </c>
      <c r="G11" s="45" t="s">
        <v>17</v>
      </c>
      <c r="H11" s="42" t="s">
        <v>17</v>
      </c>
      <c r="I11" s="42" t="s">
        <v>17</v>
      </c>
      <c r="J11" s="46">
        <v>2880</v>
      </c>
      <c r="K11" s="46">
        <v>3000</v>
      </c>
      <c r="L11" s="48">
        <v>3000</v>
      </c>
      <c r="M11" s="48">
        <v>3240</v>
      </c>
      <c r="N11" s="49">
        <f t="shared" si="0"/>
        <v>74520</v>
      </c>
      <c r="O11" s="50">
        <f aca="true" t="shared" si="1" ref="O11:Q15">+N11+K11</f>
        <v>77520</v>
      </c>
      <c r="P11" s="51">
        <f t="shared" si="1"/>
        <v>80520</v>
      </c>
      <c r="Q11" s="51">
        <f t="shared" si="1"/>
        <v>83760</v>
      </c>
    </row>
    <row r="12" spans="1:17" ht="23.25">
      <c r="A12" s="47">
        <v>3</v>
      </c>
      <c r="B12" s="52" t="s">
        <v>10</v>
      </c>
      <c r="C12" s="42">
        <v>1</v>
      </c>
      <c r="D12" s="42">
        <v>1</v>
      </c>
      <c r="E12" s="51">
        <f>5970*12</f>
        <v>71640</v>
      </c>
      <c r="F12" s="46" t="s">
        <v>17</v>
      </c>
      <c r="G12" s="45" t="s">
        <v>17</v>
      </c>
      <c r="H12" s="42" t="s">
        <v>17</v>
      </c>
      <c r="I12" s="42" t="s">
        <v>17</v>
      </c>
      <c r="J12" s="46">
        <v>2880</v>
      </c>
      <c r="K12" s="46">
        <f aca="true" t="shared" si="2" ref="K12:M13">+K11</f>
        <v>3000</v>
      </c>
      <c r="L12" s="48">
        <f t="shared" si="2"/>
        <v>3000</v>
      </c>
      <c r="M12" s="48">
        <f t="shared" si="2"/>
        <v>3240</v>
      </c>
      <c r="N12" s="49">
        <f t="shared" si="0"/>
        <v>74520</v>
      </c>
      <c r="O12" s="50">
        <f t="shared" si="1"/>
        <v>77520</v>
      </c>
      <c r="P12" s="51">
        <f t="shared" si="1"/>
        <v>80520</v>
      </c>
      <c r="Q12" s="51">
        <f t="shared" si="1"/>
        <v>83760</v>
      </c>
    </row>
    <row r="13" spans="1:17" ht="23.25">
      <c r="A13" s="47">
        <v>4</v>
      </c>
      <c r="B13" s="52" t="s">
        <v>11</v>
      </c>
      <c r="C13" s="42">
        <v>1</v>
      </c>
      <c r="D13" s="42">
        <v>1</v>
      </c>
      <c r="E13" s="51">
        <f>5970*12</f>
        <v>71640</v>
      </c>
      <c r="F13" s="46" t="s">
        <v>17</v>
      </c>
      <c r="G13" s="45" t="s">
        <v>17</v>
      </c>
      <c r="H13" s="42" t="str">
        <f>+H12</f>
        <v>-</v>
      </c>
      <c r="I13" s="42" t="s">
        <v>17</v>
      </c>
      <c r="J13" s="46">
        <v>2880</v>
      </c>
      <c r="K13" s="46">
        <f t="shared" si="2"/>
        <v>3000</v>
      </c>
      <c r="L13" s="48">
        <f t="shared" si="2"/>
        <v>3000</v>
      </c>
      <c r="M13" s="48">
        <f t="shared" si="2"/>
        <v>3240</v>
      </c>
      <c r="N13" s="49">
        <f t="shared" si="0"/>
        <v>74520</v>
      </c>
      <c r="O13" s="50">
        <f t="shared" si="1"/>
        <v>77520</v>
      </c>
      <c r="P13" s="51">
        <f t="shared" si="1"/>
        <v>80520</v>
      </c>
      <c r="Q13" s="51">
        <f t="shared" si="1"/>
        <v>83760</v>
      </c>
    </row>
    <row r="14" spans="1:17" ht="23.25">
      <c r="A14" s="47">
        <v>5</v>
      </c>
      <c r="B14" s="52" t="s">
        <v>12</v>
      </c>
      <c r="C14" s="42">
        <v>2</v>
      </c>
      <c r="D14" s="42">
        <v>2</v>
      </c>
      <c r="E14" s="51">
        <f>6210*2*12</f>
        <v>149040</v>
      </c>
      <c r="F14" s="46" t="s">
        <v>17</v>
      </c>
      <c r="G14" s="47" t="s">
        <v>17</v>
      </c>
      <c r="H14" s="42" t="s">
        <v>17</v>
      </c>
      <c r="I14" s="42" t="s">
        <v>17</v>
      </c>
      <c r="J14" s="46">
        <v>6000</v>
      </c>
      <c r="K14" s="46">
        <v>6000</v>
      </c>
      <c r="L14" s="48">
        <v>6480</v>
      </c>
      <c r="M14" s="48">
        <v>6960</v>
      </c>
      <c r="N14" s="49">
        <f t="shared" si="0"/>
        <v>155040</v>
      </c>
      <c r="O14" s="50">
        <f t="shared" si="1"/>
        <v>161040</v>
      </c>
      <c r="P14" s="51">
        <f t="shared" si="1"/>
        <v>167520</v>
      </c>
      <c r="Q14" s="51">
        <f t="shared" si="1"/>
        <v>174480</v>
      </c>
    </row>
    <row r="15" spans="1:17" ht="23.25">
      <c r="A15" s="47"/>
      <c r="B15" s="52" t="str">
        <f>+B14</f>
        <v>ครูผู้ดูแลเด็กเล็ก และเด็กอนุบาล</v>
      </c>
      <c r="C15" s="42">
        <v>1</v>
      </c>
      <c r="D15" s="42">
        <v>1</v>
      </c>
      <c r="E15" s="51">
        <f>5970*12</f>
        <v>71640</v>
      </c>
      <c r="F15" s="46" t="s">
        <v>17</v>
      </c>
      <c r="G15" s="45" t="str">
        <f>+G11</f>
        <v>-</v>
      </c>
      <c r="H15" s="42" t="str">
        <f>+H13</f>
        <v>-</v>
      </c>
      <c r="I15" s="42" t="str">
        <f>+I13</f>
        <v>-</v>
      </c>
      <c r="J15" s="46">
        <v>2880</v>
      </c>
      <c r="K15" s="46">
        <f>+K11</f>
        <v>3000</v>
      </c>
      <c r="L15" s="48">
        <f>+L13</f>
        <v>3000</v>
      </c>
      <c r="M15" s="48">
        <f>+M13</f>
        <v>3240</v>
      </c>
      <c r="N15" s="49">
        <f t="shared" si="0"/>
        <v>74520</v>
      </c>
      <c r="O15" s="50">
        <f t="shared" si="1"/>
        <v>77520</v>
      </c>
      <c r="P15" s="51">
        <f t="shared" si="1"/>
        <v>80520</v>
      </c>
      <c r="Q15" s="51">
        <f t="shared" si="1"/>
        <v>83760</v>
      </c>
    </row>
    <row r="16" spans="1:17" ht="23.25">
      <c r="A16" s="70" t="s">
        <v>8</v>
      </c>
      <c r="B16" s="70"/>
      <c r="C16" s="40"/>
      <c r="D16" s="40"/>
      <c r="E16" s="5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23.25">
      <c r="A17" s="37">
        <v>6</v>
      </c>
      <c r="B17" s="54" t="s">
        <v>13</v>
      </c>
      <c r="C17" s="42">
        <v>1</v>
      </c>
      <c r="D17" s="42">
        <v>1</v>
      </c>
      <c r="E17" s="51">
        <f>5080*12</f>
        <v>60960</v>
      </c>
      <c r="F17" s="55" t="s">
        <v>17</v>
      </c>
      <c r="G17" s="47" t="s">
        <v>17</v>
      </c>
      <c r="H17" s="42" t="s">
        <v>17</v>
      </c>
      <c r="I17" s="42" t="s">
        <v>17</v>
      </c>
      <c r="J17" s="55">
        <f aca="true" t="shared" si="3" ref="J17:J22">+E17</f>
        <v>60960</v>
      </c>
      <c r="K17" s="47" t="s">
        <v>17</v>
      </c>
      <c r="L17" s="42" t="s">
        <v>17</v>
      </c>
      <c r="M17" s="42" t="s">
        <v>17</v>
      </c>
      <c r="N17" s="49">
        <f aca="true" t="shared" si="4" ref="N17:N22">+J17</f>
        <v>60960</v>
      </c>
      <c r="O17" s="50">
        <f>+N17</f>
        <v>60960</v>
      </c>
      <c r="P17" s="49">
        <f>+O17</f>
        <v>60960</v>
      </c>
      <c r="Q17" s="49">
        <f>+P17</f>
        <v>60960</v>
      </c>
    </row>
    <row r="18" spans="1:17" ht="23.25">
      <c r="A18" s="42">
        <v>7</v>
      </c>
      <c r="B18" s="54" t="s">
        <v>9</v>
      </c>
      <c r="C18" s="42">
        <v>1</v>
      </c>
      <c r="D18" s="42">
        <v>1</v>
      </c>
      <c r="E18" s="51">
        <f>5080*12</f>
        <v>60960</v>
      </c>
      <c r="F18" s="55" t="s">
        <v>17</v>
      </c>
      <c r="G18" s="47" t="s">
        <v>17</v>
      </c>
      <c r="H18" s="42" t="s">
        <v>17</v>
      </c>
      <c r="I18" s="42" t="s">
        <v>17</v>
      </c>
      <c r="J18" s="55">
        <f t="shared" si="3"/>
        <v>60960</v>
      </c>
      <c r="K18" s="47" t="s">
        <v>17</v>
      </c>
      <c r="L18" s="42" t="s">
        <v>17</v>
      </c>
      <c r="M18" s="42" t="s">
        <v>17</v>
      </c>
      <c r="N18" s="49">
        <f t="shared" si="4"/>
        <v>60960</v>
      </c>
      <c r="O18" s="50">
        <f aca="true" t="shared" si="5" ref="O18:Q22">+N18</f>
        <v>60960</v>
      </c>
      <c r="P18" s="49">
        <f t="shared" si="5"/>
        <v>60960</v>
      </c>
      <c r="Q18" s="49">
        <f t="shared" si="5"/>
        <v>60960</v>
      </c>
    </row>
    <row r="19" spans="1:17" ht="23.25">
      <c r="A19" s="42">
        <v>8</v>
      </c>
      <c r="B19" s="54" t="s">
        <v>16</v>
      </c>
      <c r="C19" s="42">
        <v>1</v>
      </c>
      <c r="D19" s="42">
        <v>1</v>
      </c>
      <c r="E19" s="51">
        <f>5080*12</f>
        <v>60960</v>
      </c>
      <c r="F19" s="55" t="s">
        <v>17</v>
      </c>
      <c r="G19" s="47" t="s">
        <v>17</v>
      </c>
      <c r="H19" s="42" t="s">
        <v>17</v>
      </c>
      <c r="I19" s="42" t="s">
        <v>17</v>
      </c>
      <c r="J19" s="55">
        <f t="shared" si="3"/>
        <v>60960</v>
      </c>
      <c r="K19" s="47" t="s">
        <v>17</v>
      </c>
      <c r="L19" s="42" t="s">
        <v>17</v>
      </c>
      <c r="M19" s="42" t="s">
        <v>17</v>
      </c>
      <c r="N19" s="49">
        <f t="shared" si="4"/>
        <v>60960</v>
      </c>
      <c r="O19" s="50">
        <f t="shared" si="5"/>
        <v>60960</v>
      </c>
      <c r="P19" s="49">
        <f t="shared" si="5"/>
        <v>60960</v>
      </c>
      <c r="Q19" s="49">
        <f t="shared" si="5"/>
        <v>60960</v>
      </c>
    </row>
    <row r="20" spans="1:17" ht="23.25">
      <c r="A20" s="42">
        <v>9</v>
      </c>
      <c r="B20" s="54" t="s">
        <v>12</v>
      </c>
      <c r="C20" s="42">
        <v>1</v>
      </c>
      <c r="D20" s="42">
        <v>1</v>
      </c>
      <c r="E20" s="51">
        <f>5080*12</f>
        <v>60960</v>
      </c>
      <c r="F20" s="55" t="s">
        <v>17</v>
      </c>
      <c r="G20" s="47" t="s">
        <v>17</v>
      </c>
      <c r="H20" s="42" t="s">
        <v>17</v>
      </c>
      <c r="I20" s="42" t="s">
        <v>17</v>
      </c>
      <c r="J20" s="55">
        <f t="shared" si="3"/>
        <v>60960</v>
      </c>
      <c r="K20" s="47" t="s">
        <v>17</v>
      </c>
      <c r="L20" s="42" t="s">
        <v>17</v>
      </c>
      <c r="M20" s="42" t="s">
        <v>17</v>
      </c>
      <c r="N20" s="49">
        <f t="shared" si="4"/>
        <v>60960</v>
      </c>
      <c r="O20" s="50">
        <f t="shared" si="5"/>
        <v>60960</v>
      </c>
      <c r="P20" s="49">
        <f t="shared" si="5"/>
        <v>60960</v>
      </c>
      <c r="Q20" s="49">
        <f t="shared" si="5"/>
        <v>60960</v>
      </c>
    </row>
    <row r="21" spans="1:17" ht="23.25">
      <c r="A21" s="42">
        <v>10</v>
      </c>
      <c r="B21" s="54" t="s">
        <v>14</v>
      </c>
      <c r="C21" s="42">
        <v>1</v>
      </c>
      <c r="D21" s="42">
        <v>1</v>
      </c>
      <c r="E21" s="51">
        <f>5080*12</f>
        <v>60960</v>
      </c>
      <c r="F21" s="55" t="s">
        <v>17</v>
      </c>
      <c r="G21" s="47" t="s">
        <v>17</v>
      </c>
      <c r="H21" s="42" t="s">
        <v>17</v>
      </c>
      <c r="I21" s="42" t="s">
        <v>17</v>
      </c>
      <c r="J21" s="55">
        <f t="shared" si="3"/>
        <v>60960</v>
      </c>
      <c r="K21" s="47" t="s">
        <v>17</v>
      </c>
      <c r="L21" s="42" t="s">
        <v>17</v>
      </c>
      <c r="M21" s="42" t="s">
        <v>17</v>
      </c>
      <c r="N21" s="49">
        <f t="shared" si="4"/>
        <v>60960</v>
      </c>
      <c r="O21" s="50">
        <f t="shared" si="5"/>
        <v>60960</v>
      </c>
      <c r="P21" s="49">
        <f t="shared" si="5"/>
        <v>60960</v>
      </c>
      <c r="Q21" s="49">
        <f t="shared" si="5"/>
        <v>60960</v>
      </c>
    </row>
    <row r="22" spans="1:17" ht="23.25">
      <c r="A22" s="42">
        <v>11</v>
      </c>
      <c r="B22" s="54" t="s">
        <v>15</v>
      </c>
      <c r="C22" s="42">
        <v>2</v>
      </c>
      <c r="D22" s="42">
        <v>2</v>
      </c>
      <c r="E22" s="51">
        <f>5080*2*12</f>
        <v>121920</v>
      </c>
      <c r="F22" s="55" t="s">
        <v>17</v>
      </c>
      <c r="G22" s="47" t="s">
        <v>17</v>
      </c>
      <c r="H22" s="42" t="s">
        <v>17</v>
      </c>
      <c r="I22" s="42" t="s">
        <v>17</v>
      </c>
      <c r="J22" s="55">
        <f t="shared" si="3"/>
        <v>121920</v>
      </c>
      <c r="K22" s="47" t="s">
        <v>17</v>
      </c>
      <c r="L22" s="42" t="s">
        <v>17</v>
      </c>
      <c r="M22" s="42" t="s">
        <v>17</v>
      </c>
      <c r="N22" s="49">
        <f t="shared" si="4"/>
        <v>121920</v>
      </c>
      <c r="O22" s="50">
        <f t="shared" si="5"/>
        <v>121920</v>
      </c>
      <c r="P22" s="49">
        <f t="shared" si="5"/>
        <v>121920</v>
      </c>
      <c r="Q22" s="49">
        <f t="shared" si="5"/>
        <v>121920</v>
      </c>
    </row>
    <row r="23" spans="1:17" ht="12.75" customHeight="1">
      <c r="A23" s="47"/>
      <c r="B23" s="52"/>
      <c r="C23" s="42"/>
      <c r="D23" s="42"/>
      <c r="E23" s="42"/>
      <c r="F23" s="43"/>
      <c r="G23" s="47"/>
      <c r="H23" s="39"/>
      <c r="I23" s="42"/>
      <c r="J23" s="43"/>
      <c r="K23" s="47"/>
      <c r="L23" s="39"/>
      <c r="M23" s="42"/>
      <c r="N23" s="42"/>
      <c r="O23" s="43"/>
      <c r="P23" s="42"/>
      <c r="Q23" s="39"/>
    </row>
    <row r="24" spans="1:17" ht="23.25">
      <c r="A24" s="56"/>
      <c r="B24" s="56" t="s">
        <v>4</v>
      </c>
      <c r="C24" s="56">
        <f>+C10+C11+C12+C13+C14+C15+C17+C18+C19+C20+C21+C22</f>
        <v>14</v>
      </c>
      <c r="D24" s="56">
        <f>+C24</f>
        <v>14</v>
      </c>
      <c r="E24" s="57">
        <f>SUM(E10:E23)</f>
        <v>942840</v>
      </c>
      <c r="F24" s="58">
        <f>SUM(F10:F22)</f>
        <v>0</v>
      </c>
      <c r="G24" s="59">
        <f>SUM(G10:G23)</f>
        <v>0</v>
      </c>
      <c r="H24" s="59">
        <f>SUM(H10:H23)</f>
        <v>0</v>
      </c>
      <c r="I24" s="59">
        <f>SUM(I10:I22)</f>
        <v>0</v>
      </c>
      <c r="J24" s="58">
        <f>+J10+J11+J12+J13+J14+J15+J17+J18+J19+J20+J21+J22</f>
        <v>447480</v>
      </c>
      <c r="K24" s="58">
        <f>+K10+K11+K12+K13+K14+K15</f>
        <v>21480</v>
      </c>
      <c r="L24" s="58">
        <f>+L10+L11+L12+L13+L14+L15</f>
        <v>22080</v>
      </c>
      <c r="M24" s="58">
        <f>+M10+M11+M12+M13+M14+M15</f>
        <v>23400</v>
      </c>
      <c r="N24" s="58">
        <f>+N10+N11+N12+N13+N14+N15+N17+N18+N19+N20+N21+N22</f>
        <v>963600</v>
      </c>
      <c r="O24" s="58">
        <f>+O10+O11+O12+O13+O14+O15+O17+O18+O19+O20+O21+O22</f>
        <v>985080</v>
      </c>
      <c r="P24" s="58">
        <f>+P10+P11+P12+P13+P14+P15+P17+P18+P19+P20+P21+P22</f>
        <v>1007160</v>
      </c>
      <c r="Q24" s="58">
        <f>+Q10+Q11+Q12+Q13+Q14+Q15+Q17+Q18+Q19+Q20+Q21+Q22</f>
        <v>1030560</v>
      </c>
    </row>
  </sheetData>
  <sheetProtection/>
  <mergeCells count="11">
    <mergeCell ref="J7:M7"/>
    <mergeCell ref="N7:Q7"/>
    <mergeCell ref="A2:L2"/>
    <mergeCell ref="A4:P4"/>
    <mergeCell ref="A5:P5"/>
    <mergeCell ref="A9:B9"/>
    <mergeCell ref="A16:B16"/>
    <mergeCell ref="A7:A8"/>
    <mergeCell ref="B7:B8"/>
    <mergeCell ref="D7:E7"/>
    <mergeCell ref="F7:I7"/>
  </mergeCells>
  <printOptions/>
  <pageMargins left="0.16" right="0.17" top="0.47" bottom="0.3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1">
      <selection activeCell="A1" sqref="A1:IV5"/>
    </sheetView>
  </sheetViews>
  <sheetFormatPr defaultColWidth="9.140625" defaultRowHeight="12.75"/>
  <cols>
    <col min="1" max="1" width="4.00390625" style="7" customWidth="1"/>
    <col min="2" max="2" width="27.57421875" style="7" customWidth="1"/>
    <col min="3" max="3" width="8.00390625" style="7" customWidth="1"/>
    <col min="4" max="4" width="5.28125" style="34" customWidth="1"/>
    <col min="5" max="7" width="5.28125" style="7" customWidth="1"/>
    <col min="8" max="11" width="9.140625" style="35" customWidth="1"/>
    <col min="12" max="15" width="9.28125" style="35" customWidth="1"/>
    <col min="16" max="16384" width="9.140625" style="7" customWidth="1"/>
  </cols>
  <sheetData>
    <row r="2" spans="1:15" s="3" customFormat="1" ht="21.75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2"/>
      <c r="N2" s="2"/>
      <c r="O2" s="2"/>
    </row>
    <row r="3" spans="1:15" s="3" customFormat="1" ht="10.5" customHeight="1">
      <c r="A3" s="1"/>
      <c r="B3" s="1"/>
      <c r="C3" s="1"/>
      <c r="D3" s="4"/>
      <c r="E3" s="1"/>
      <c r="F3" s="1"/>
      <c r="G3" s="1"/>
      <c r="H3" s="5"/>
      <c r="I3" s="5"/>
      <c r="J3" s="5"/>
      <c r="K3" s="5"/>
      <c r="L3" s="5"/>
      <c r="M3" s="2"/>
      <c r="N3" s="2"/>
      <c r="O3" s="2"/>
    </row>
    <row r="4" spans="1:16" s="3" customFormat="1" ht="22.5" customHeight="1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s="3" customFormat="1" ht="22.5" customHeight="1">
      <c r="A5" s="67" t="s">
        <v>23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7" spans="1:16" ht="21.75">
      <c r="A7" s="78" t="s">
        <v>0</v>
      </c>
      <c r="B7" s="78" t="s">
        <v>1</v>
      </c>
      <c r="C7" s="6" t="s">
        <v>2</v>
      </c>
      <c r="D7" s="75" t="s">
        <v>24</v>
      </c>
      <c r="E7" s="76"/>
      <c r="F7" s="76"/>
      <c r="G7" s="77"/>
      <c r="H7" s="80" t="s">
        <v>19</v>
      </c>
      <c r="I7" s="81"/>
      <c r="J7" s="81"/>
      <c r="K7" s="82"/>
      <c r="L7" s="80" t="s">
        <v>20</v>
      </c>
      <c r="M7" s="81"/>
      <c r="N7" s="81"/>
      <c r="O7" s="82"/>
      <c r="P7" s="78" t="s">
        <v>25</v>
      </c>
    </row>
    <row r="8" spans="1:16" s="11" customFormat="1" ht="21.75">
      <c r="A8" s="79"/>
      <c r="B8" s="79"/>
      <c r="C8" s="8" t="s">
        <v>3</v>
      </c>
      <c r="D8" s="9">
        <v>2548</v>
      </c>
      <c r="E8" s="9">
        <v>2549</v>
      </c>
      <c r="F8" s="9">
        <v>2550</v>
      </c>
      <c r="G8" s="9">
        <v>2551</v>
      </c>
      <c r="H8" s="10">
        <v>2548</v>
      </c>
      <c r="I8" s="10">
        <v>2549</v>
      </c>
      <c r="J8" s="10">
        <v>2550</v>
      </c>
      <c r="K8" s="10">
        <v>2551</v>
      </c>
      <c r="L8" s="10">
        <v>2548</v>
      </c>
      <c r="M8" s="10">
        <v>2549</v>
      </c>
      <c r="N8" s="10">
        <v>2550</v>
      </c>
      <c r="O8" s="10">
        <v>2551</v>
      </c>
      <c r="P8" s="79"/>
    </row>
    <row r="9" spans="1:16" ht="21.75">
      <c r="A9" s="73" t="s">
        <v>5</v>
      </c>
      <c r="B9" s="74"/>
      <c r="C9" s="12"/>
      <c r="D9" s="8"/>
      <c r="E9" s="8"/>
      <c r="F9" s="8"/>
      <c r="G9" s="8"/>
      <c r="H9" s="13"/>
      <c r="I9" s="13"/>
      <c r="J9" s="13"/>
      <c r="K9" s="13"/>
      <c r="L9" s="13"/>
      <c r="M9" s="13"/>
      <c r="N9" s="13"/>
      <c r="O9" s="13"/>
      <c r="P9" s="14"/>
    </row>
    <row r="10" spans="1:16" ht="21.75">
      <c r="A10" s="15">
        <v>1</v>
      </c>
      <c r="B10" s="16" t="s">
        <v>6</v>
      </c>
      <c r="C10" s="6">
        <v>1</v>
      </c>
      <c r="D10" s="17">
        <v>1</v>
      </c>
      <c r="E10" s="18" t="s">
        <v>17</v>
      </c>
      <c r="F10" s="12" t="s">
        <v>17</v>
      </c>
      <c r="G10" s="12" t="s">
        <v>17</v>
      </c>
      <c r="H10" s="17">
        <v>66360</v>
      </c>
      <c r="I10" s="17">
        <v>2520</v>
      </c>
      <c r="J10" s="19">
        <v>5640</v>
      </c>
      <c r="K10" s="19">
        <v>3000</v>
      </c>
      <c r="L10" s="19">
        <f>+H10</f>
        <v>66360</v>
      </c>
      <c r="M10" s="20">
        <f>+L10+I10</f>
        <v>68880</v>
      </c>
      <c r="N10" s="19">
        <f aca="true" t="shared" si="0" ref="N10:O14">+M10+J10</f>
        <v>74520</v>
      </c>
      <c r="O10" s="19">
        <f t="shared" si="0"/>
        <v>77520</v>
      </c>
      <c r="P10" s="21"/>
    </row>
    <row r="11" spans="1:16" ht="21.75">
      <c r="A11" s="18">
        <v>2</v>
      </c>
      <c r="B11" s="22" t="s">
        <v>7</v>
      </c>
      <c r="C11" s="12">
        <v>1</v>
      </c>
      <c r="D11" s="17" t="s">
        <v>17</v>
      </c>
      <c r="E11" s="23" t="s">
        <v>18</v>
      </c>
      <c r="F11" s="12" t="s">
        <v>17</v>
      </c>
      <c r="G11" s="12" t="s">
        <v>17</v>
      </c>
      <c r="H11" s="17">
        <v>0</v>
      </c>
      <c r="I11" s="17">
        <v>66360</v>
      </c>
      <c r="J11" s="19">
        <v>3000</v>
      </c>
      <c r="K11" s="19">
        <v>3000</v>
      </c>
      <c r="L11" s="19">
        <f>+H11</f>
        <v>0</v>
      </c>
      <c r="M11" s="20">
        <f>+L11+I11</f>
        <v>66360</v>
      </c>
      <c r="N11" s="19">
        <f t="shared" si="0"/>
        <v>69360</v>
      </c>
      <c r="O11" s="19">
        <f t="shared" si="0"/>
        <v>72360</v>
      </c>
      <c r="P11" s="24"/>
    </row>
    <row r="12" spans="1:16" ht="21.75">
      <c r="A12" s="18">
        <v>3</v>
      </c>
      <c r="B12" s="22" t="s">
        <v>10</v>
      </c>
      <c r="C12" s="12">
        <v>1</v>
      </c>
      <c r="D12" s="17">
        <v>1</v>
      </c>
      <c r="E12" s="25" t="s">
        <v>17</v>
      </c>
      <c r="F12" s="12" t="s">
        <v>17</v>
      </c>
      <c r="G12" s="12" t="s">
        <v>17</v>
      </c>
      <c r="H12" s="17">
        <v>66360</v>
      </c>
      <c r="I12" s="17">
        <v>2520</v>
      </c>
      <c r="J12" s="19">
        <v>5640</v>
      </c>
      <c r="K12" s="19">
        <f aca="true" t="shared" si="1" ref="I12:K13">+K11</f>
        <v>3000</v>
      </c>
      <c r="L12" s="19">
        <f>+H12</f>
        <v>66360</v>
      </c>
      <c r="M12" s="20">
        <f>+L12+I12</f>
        <v>68880</v>
      </c>
      <c r="N12" s="19">
        <f t="shared" si="0"/>
        <v>74520</v>
      </c>
      <c r="O12" s="19">
        <f t="shared" si="0"/>
        <v>77520</v>
      </c>
      <c r="P12" s="24"/>
    </row>
    <row r="13" spans="1:16" ht="21.75">
      <c r="A13" s="18">
        <v>4</v>
      </c>
      <c r="B13" s="22" t="s">
        <v>11</v>
      </c>
      <c r="C13" s="12">
        <v>1</v>
      </c>
      <c r="D13" s="17">
        <v>1</v>
      </c>
      <c r="E13" s="25" t="s">
        <v>17</v>
      </c>
      <c r="F13" s="12" t="str">
        <f>+F12</f>
        <v>-</v>
      </c>
      <c r="G13" s="12" t="s">
        <v>17</v>
      </c>
      <c r="H13" s="17">
        <v>66360</v>
      </c>
      <c r="I13" s="17">
        <f t="shared" si="1"/>
        <v>2520</v>
      </c>
      <c r="J13" s="19">
        <v>5640</v>
      </c>
      <c r="K13" s="19">
        <f t="shared" si="1"/>
        <v>3000</v>
      </c>
      <c r="L13" s="19">
        <f>+H13</f>
        <v>66360</v>
      </c>
      <c r="M13" s="20">
        <f>+L13+I13</f>
        <v>68880</v>
      </c>
      <c r="N13" s="19">
        <f t="shared" si="0"/>
        <v>74520</v>
      </c>
      <c r="O13" s="19">
        <f t="shared" si="0"/>
        <v>77520</v>
      </c>
      <c r="P13" s="24"/>
    </row>
    <row r="14" spans="1:16" ht="21.75">
      <c r="A14" s="18">
        <v>5</v>
      </c>
      <c r="B14" s="22" t="s">
        <v>12</v>
      </c>
      <c r="C14" s="12">
        <v>3</v>
      </c>
      <c r="D14" s="17">
        <v>3</v>
      </c>
      <c r="E14" s="18" t="s">
        <v>17</v>
      </c>
      <c r="F14" s="12" t="s">
        <v>17</v>
      </c>
      <c r="G14" s="12" t="s">
        <v>17</v>
      </c>
      <c r="H14" s="17">
        <f>66360*3</f>
        <v>199080</v>
      </c>
      <c r="I14" s="17">
        <f>2520*3</f>
        <v>7560</v>
      </c>
      <c r="J14" s="19">
        <v>5640</v>
      </c>
      <c r="K14" s="19">
        <v>3000</v>
      </c>
      <c r="L14" s="19">
        <f>+H14</f>
        <v>199080</v>
      </c>
      <c r="M14" s="20">
        <f>+L14+I14</f>
        <v>206640</v>
      </c>
      <c r="N14" s="19">
        <f t="shared" si="0"/>
        <v>212280</v>
      </c>
      <c r="O14" s="19">
        <f t="shared" si="0"/>
        <v>215280</v>
      </c>
      <c r="P14" s="24"/>
    </row>
    <row r="15" spans="1:16" ht="21.75">
      <c r="A15" s="73" t="s">
        <v>8</v>
      </c>
      <c r="B15" s="74"/>
      <c r="C15" s="9"/>
      <c r="D15" s="9"/>
      <c r="E15" s="9"/>
      <c r="F15" s="9"/>
      <c r="G15" s="9"/>
      <c r="H15" s="26"/>
      <c r="I15" s="26"/>
      <c r="J15" s="26"/>
      <c r="K15" s="26"/>
      <c r="L15" s="26"/>
      <c r="M15" s="26"/>
      <c r="N15" s="26"/>
      <c r="O15" s="26"/>
      <c r="P15" s="14"/>
    </row>
    <row r="16" spans="1:16" ht="21.75">
      <c r="A16" s="6">
        <v>6</v>
      </c>
      <c r="B16" s="27" t="s">
        <v>13</v>
      </c>
      <c r="C16" s="12">
        <v>1</v>
      </c>
      <c r="D16" s="20" t="s">
        <v>17</v>
      </c>
      <c r="E16" s="18" t="s">
        <v>17</v>
      </c>
      <c r="F16" s="28" t="s">
        <v>18</v>
      </c>
      <c r="G16" s="12" t="s">
        <v>17</v>
      </c>
      <c r="H16" s="20">
        <v>0</v>
      </c>
      <c r="I16" s="17" t="s">
        <v>17</v>
      </c>
      <c r="J16" s="19">
        <v>60960</v>
      </c>
      <c r="K16" s="19" t="s">
        <v>17</v>
      </c>
      <c r="L16" s="19">
        <f aca="true" t="shared" si="2" ref="L16:L21">+H16</f>
        <v>0</v>
      </c>
      <c r="M16" s="20" t="s">
        <v>17</v>
      </c>
      <c r="N16" s="19">
        <f>+J16</f>
        <v>60960</v>
      </c>
      <c r="O16" s="19">
        <f>+N16</f>
        <v>60960</v>
      </c>
      <c r="P16" s="21"/>
    </row>
    <row r="17" spans="1:16" ht="21.75">
      <c r="A17" s="12">
        <v>7</v>
      </c>
      <c r="B17" s="27" t="s">
        <v>9</v>
      </c>
      <c r="C17" s="12">
        <v>1</v>
      </c>
      <c r="D17" s="20">
        <v>1</v>
      </c>
      <c r="E17" s="18" t="s">
        <v>17</v>
      </c>
      <c r="F17" s="12" t="s">
        <v>17</v>
      </c>
      <c r="G17" s="12" t="s">
        <v>17</v>
      </c>
      <c r="H17" s="20">
        <v>58560</v>
      </c>
      <c r="I17" s="17" t="s">
        <v>17</v>
      </c>
      <c r="J17" s="19">
        <v>2400</v>
      </c>
      <c r="K17" s="19" t="s">
        <v>17</v>
      </c>
      <c r="L17" s="19">
        <f t="shared" si="2"/>
        <v>58560</v>
      </c>
      <c r="M17" s="20">
        <f>+H17</f>
        <v>58560</v>
      </c>
      <c r="N17" s="19">
        <f>+M17+J17</f>
        <v>60960</v>
      </c>
      <c r="O17" s="19">
        <f aca="true" t="shared" si="3" ref="M17:O21">+N17</f>
        <v>60960</v>
      </c>
      <c r="P17" s="24"/>
    </row>
    <row r="18" spans="1:16" ht="21.75">
      <c r="A18" s="12">
        <v>8</v>
      </c>
      <c r="B18" s="27" t="s">
        <v>16</v>
      </c>
      <c r="C18" s="12">
        <v>1</v>
      </c>
      <c r="D18" s="20">
        <v>1</v>
      </c>
      <c r="E18" s="18" t="s">
        <v>17</v>
      </c>
      <c r="F18" s="12" t="s">
        <v>17</v>
      </c>
      <c r="G18" s="12" t="s">
        <v>17</v>
      </c>
      <c r="H18" s="20">
        <v>58560</v>
      </c>
      <c r="I18" s="17" t="s">
        <v>17</v>
      </c>
      <c r="J18" s="19">
        <v>2400</v>
      </c>
      <c r="K18" s="19" t="s">
        <v>17</v>
      </c>
      <c r="L18" s="19">
        <f t="shared" si="2"/>
        <v>58560</v>
      </c>
      <c r="M18" s="20">
        <f>+H18</f>
        <v>58560</v>
      </c>
      <c r="N18" s="19">
        <f t="shared" si="3"/>
        <v>58560</v>
      </c>
      <c r="O18" s="19">
        <f t="shared" si="3"/>
        <v>58560</v>
      </c>
      <c r="P18" s="24"/>
    </row>
    <row r="19" spans="1:16" ht="21.75">
      <c r="A19" s="12">
        <v>9</v>
      </c>
      <c r="B19" s="27" t="s">
        <v>12</v>
      </c>
      <c r="C19" s="12">
        <v>1</v>
      </c>
      <c r="D19" s="20" t="s">
        <v>17</v>
      </c>
      <c r="E19" s="18" t="s">
        <v>17</v>
      </c>
      <c r="F19" s="12" t="s">
        <v>17</v>
      </c>
      <c r="G19" s="28" t="s">
        <v>18</v>
      </c>
      <c r="H19" s="20">
        <v>0</v>
      </c>
      <c r="I19" s="17" t="s">
        <v>17</v>
      </c>
      <c r="J19" s="19">
        <v>60960</v>
      </c>
      <c r="K19" s="19" t="s">
        <v>17</v>
      </c>
      <c r="L19" s="19">
        <f t="shared" si="2"/>
        <v>0</v>
      </c>
      <c r="M19" s="20">
        <f t="shared" si="3"/>
        <v>0</v>
      </c>
      <c r="N19" s="19">
        <f>+J19</f>
        <v>60960</v>
      </c>
      <c r="O19" s="19">
        <f t="shared" si="3"/>
        <v>60960</v>
      </c>
      <c r="P19" s="24"/>
    </row>
    <row r="20" spans="1:16" ht="21.75">
      <c r="A20" s="12">
        <v>10</v>
      </c>
      <c r="B20" s="27" t="s">
        <v>14</v>
      </c>
      <c r="C20" s="12">
        <v>1</v>
      </c>
      <c r="D20" s="20" t="s">
        <v>17</v>
      </c>
      <c r="E20" s="18" t="s">
        <v>17</v>
      </c>
      <c r="F20" s="12" t="s">
        <v>17</v>
      </c>
      <c r="G20" s="28" t="s">
        <v>18</v>
      </c>
      <c r="H20" s="20">
        <v>0</v>
      </c>
      <c r="I20" s="17" t="s">
        <v>17</v>
      </c>
      <c r="J20" s="19">
        <v>60960</v>
      </c>
      <c r="K20" s="19" t="s">
        <v>17</v>
      </c>
      <c r="L20" s="19">
        <f t="shared" si="2"/>
        <v>0</v>
      </c>
      <c r="M20" s="20">
        <f t="shared" si="3"/>
        <v>0</v>
      </c>
      <c r="N20" s="19">
        <f>+J20</f>
        <v>60960</v>
      </c>
      <c r="O20" s="19">
        <f t="shared" si="3"/>
        <v>60960</v>
      </c>
      <c r="P20" s="24"/>
    </row>
    <row r="21" spans="1:16" ht="21.75">
      <c r="A21" s="12">
        <v>11</v>
      </c>
      <c r="B21" s="27" t="s">
        <v>15</v>
      </c>
      <c r="C21" s="12">
        <v>2</v>
      </c>
      <c r="D21" s="20">
        <v>2</v>
      </c>
      <c r="E21" s="18" t="s">
        <v>17</v>
      </c>
      <c r="F21" s="12" t="s">
        <v>17</v>
      </c>
      <c r="G21" s="12" t="s">
        <v>17</v>
      </c>
      <c r="H21" s="20">
        <f>58560*2</f>
        <v>117120</v>
      </c>
      <c r="I21" s="17" t="s">
        <v>17</v>
      </c>
      <c r="J21" s="19">
        <f>2400*2</f>
        <v>4800</v>
      </c>
      <c r="K21" s="19" t="s">
        <v>17</v>
      </c>
      <c r="L21" s="19">
        <f t="shared" si="2"/>
        <v>117120</v>
      </c>
      <c r="M21" s="20">
        <f>+H21</f>
        <v>117120</v>
      </c>
      <c r="N21" s="19">
        <f>+H21+J21</f>
        <v>121920</v>
      </c>
      <c r="O21" s="19">
        <f t="shared" si="3"/>
        <v>121920</v>
      </c>
      <c r="P21" s="24"/>
    </row>
    <row r="22" spans="1:16" ht="21.75">
      <c r="A22" s="18"/>
      <c r="B22" s="22"/>
      <c r="C22" s="12"/>
      <c r="D22" s="29"/>
      <c r="E22" s="18"/>
      <c r="F22" s="8"/>
      <c r="G22" s="12"/>
      <c r="H22" s="20"/>
      <c r="I22" s="17"/>
      <c r="J22" s="13"/>
      <c r="K22" s="19"/>
      <c r="L22" s="19"/>
      <c r="M22" s="20"/>
      <c r="N22" s="19"/>
      <c r="O22" s="13"/>
      <c r="P22" s="30"/>
    </row>
    <row r="23" spans="1:16" ht="21.75">
      <c r="A23" s="31"/>
      <c r="B23" s="31" t="s">
        <v>4</v>
      </c>
      <c r="C23" s="31">
        <v>14</v>
      </c>
      <c r="D23" s="32">
        <f>SUM(D10:D21)</f>
        <v>10</v>
      </c>
      <c r="E23" s="33">
        <v>1</v>
      </c>
      <c r="F23" s="33">
        <v>1</v>
      </c>
      <c r="G23" s="33">
        <v>2</v>
      </c>
      <c r="H23" s="33">
        <f>SUM(H10:H21)</f>
        <v>632400</v>
      </c>
      <c r="I23" s="33">
        <f aca="true" t="shared" si="4" ref="I23:O23">SUM(I10:I21)</f>
        <v>81480</v>
      </c>
      <c r="J23" s="33">
        <f t="shared" si="4"/>
        <v>218040</v>
      </c>
      <c r="K23" s="33">
        <f t="shared" si="4"/>
        <v>15000</v>
      </c>
      <c r="L23" s="33">
        <f>SUM(L10:L21)</f>
        <v>632400</v>
      </c>
      <c r="M23" s="33">
        <f t="shared" si="4"/>
        <v>713880</v>
      </c>
      <c r="N23" s="33">
        <f t="shared" si="4"/>
        <v>929520</v>
      </c>
      <c r="O23" s="33">
        <f t="shared" si="4"/>
        <v>944520</v>
      </c>
      <c r="P23" s="14"/>
    </row>
  </sheetData>
  <sheetProtection/>
  <mergeCells count="11">
    <mergeCell ref="A9:B9"/>
    <mergeCell ref="A15:B15"/>
    <mergeCell ref="D7:G7"/>
    <mergeCell ref="B7:B8"/>
    <mergeCell ref="A7:A8"/>
    <mergeCell ref="A2:L2"/>
    <mergeCell ref="P7:P8"/>
    <mergeCell ref="A4:P4"/>
    <mergeCell ref="A5:P5"/>
    <mergeCell ref="H7:K7"/>
    <mergeCell ref="L7:O7"/>
  </mergeCells>
  <printOptions/>
  <pageMargins left="0.3937007874015748" right="0.15748031496062992" top="0.5511811023622047" bottom="0.3937007874015748" header="0.5118110236220472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beer</dc:creator>
  <cp:keywords/>
  <dc:description/>
  <cp:lastModifiedBy>user</cp:lastModifiedBy>
  <cp:lastPrinted>2008-08-07T07:14:02Z</cp:lastPrinted>
  <dcterms:created xsi:type="dcterms:W3CDTF">2008-07-28T02:45:54Z</dcterms:created>
  <dcterms:modified xsi:type="dcterms:W3CDTF">2010-08-20T04:36:35Z</dcterms:modified>
  <cp:category/>
  <cp:version/>
  <cp:contentType/>
  <cp:contentStatus/>
</cp:coreProperties>
</file>